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es" sheetId="1" state="visible" r:id="rId3"/>
    <sheet name="Grasses" sheetId="2" state="visible" r:id="rId4"/>
    <sheet name="Travel Equivalent CO2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<sst xmlns="http://schemas.openxmlformats.org/spreadsheetml/2006/main" count="83" uniqueCount="72">
  <si>
    <t xml:space="preserve">tCO2 per tree per year </t>
  </si>
  <si>
    <t xml:space="preserve">Source </t>
  </si>
  <si>
    <t xml:space="preserve">Title </t>
  </si>
  <si>
    <t xml:space="preserve">https://www.sciencedirect.com/science/article/abs/pii/S1618866709000648?utm_</t>
  </si>
  <si>
    <t xml:space="preserve">Carbon sequestration estimates of indigenous street trees in the City of Tshwane, South Africa</t>
  </si>
  <si>
    <t xml:space="preserve">Conversion factor to convert a mass of pure Carbon to Carbon Dioxide (CO2) </t>
  </si>
  <si>
    <t xml:space="preserve">The study calculates the carbon sequestration potential of Combretum erythrophyllum, Searsia lancea and Searsia pendulina in Tshwane. </t>
  </si>
  <si>
    <t xml:space="preserve">Sequestration over a 30 year period (estimated) (tC)</t>
  </si>
  <si>
    <t xml:space="preserve">Sequestration per year for 115 200 trees (estimate) (tC) </t>
  </si>
  <si>
    <t xml:space="preserve">Tonnes of carbon per tree</t>
  </si>
  <si>
    <t xml:space="preserve">Tonnes of CO2e per tree per year </t>
  </si>
  <si>
    <t xml:space="preserve">https://www.nisc.co.za/products/abstracts/29016/the-potential-of-vachellia-kosiensis-acacia-kosiensis-as-a-dryland-forestry-species-in-terms-of-its-water-use-growth-rates-and-resultant-water-use?utm_</t>
  </si>
  <si>
    <t xml:space="preserve">The potential of Vachellia kosiensis (Acacia kosiensis) as a dryland forestry species in terms of its water use, growth rates and resultant water-use efficiency</t>
  </si>
  <si>
    <t xml:space="preserve">Study reports biomass production per hectare per year.</t>
  </si>
  <si>
    <t xml:space="preserve">Tonnes of biomass per ha per year</t>
  </si>
  <si>
    <t xml:space="preserve">Carbon content = 50% of biomass (industry standard)</t>
  </si>
  <si>
    <t xml:space="preserve">Estimated number of trees: 1700</t>
  </si>
  <si>
    <t xml:space="preserve">Tonnes of carbon per hectare per year</t>
  </si>
  <si>
    <t xml:space="preserve">tCO2/ha/year</t>
  </si>
  <si>
    <t xml:space="preserve">tCO2/tree/year</t>
  </si>
  <si>
    <t xml:space="preserve">https://www.deloitte.com/za/en/services/tax/analysis/is-carbon-sequestration-a-viable-option-for-reducing-carbon-tax.html?utm_=</t>
  </si>
  <si>
    <t xml:space="preserve">Is carbon sequestration a viable option for reducing carbon tax?</t>
  </si>
  <si>
    <t xml:space="preserve">tCO2/tree/year (lower limit)</t>
  </si>
  <si>
    <t xml:space="preserve">tCO2/tree/year (upper limit)</t>
  </si>
  <si>
    <t xml:space="preserve">Average</t>
  </si>
  <si>
    <t xml:space="preserve">Average CO2 sequestration (tCO2/tree/year) </t>
  </si>
  <si>
    <t xml:space="preserve">https://www.sciencedirect.com/science/article/abs/pii/S0016706117313198?utm_</t>
  </si>
  <si>
    <t xml:space="preserve">Lignin dynamics in secondary pasture soils of the South African Highveld</t>
  </si>
  <si>
    <t xml:space="preserve">Total soil organic carbon (SOC) increase tC/ha (lower limit)</t>
  </si>
  <si>
    <t xml:space="preserve">Total soil organic carbon (SOC) increase tC/ha (upper limit)</t>
  </si>
  <si>
    <t xml:space="preserve">Average age of secondary pastures = 14,525 (rounded up to 15)</t>
  </si>
  <si>
    <t xml:space="preserve">Annual SOC accumulation (tC/ha/yr)</t>
  </si>
  <si>
    <t xml:space="preserve">tCO2/ha/yr</t>
  </si>
  <si>
    <t xml:space="preserve">https://africabusiness.com/2026/01/24/south-africas-grasslands-set-a-global-first-for-community-led-carbon-markets/?utm_</t>
  </si>
  <si>
    <t xml:space="preserve">South Africa’s grasslands set a global first for community-led carbon markets</t>
  </si>
  <si>
    <t xml:space="preserve">Project level sequestration rate</t>
  </si>
  <si>
    <t xml:space="preserve">Project credits (tCO2)</t>
  </si>
  <si>
    <t xml:space="preserve">Monitoring period 2021 - 2023 (2 years)</t>
  </si>
  <si>
    <t xml:space="preserve">hectares </t>
  </si>
  <si>
    <t xml:space="preserve">tCO2/ha (over two years)</t>
  </si>
  <si>
    <t xml:space="preserve">Average CO2 sequestration (tCO2/ha/yr)</t>
  </si>
  <si>
    <t xml:space="preserve">Travel activity </t>
  </si>
  <si>
    <t xml:space="preserve">kgCO2e/km</t>
  </si>
  <si>
    <t xml:space="preserve">Distance (km)</t>
  </si>
  <si>
    <t xml:space="preserve">kgCO2e</t>
  </si>
  <si>
    <t xml:space="preserve">Trees kgCO2/tree/yr</t>
  </si>
  <si>
    <t xml:space="preserve">Number of trees equivalent </t>
  </si>
  <si>
    <t xml:space="preserve">Grasses kgCO2/m2/yr</t>
  </si>
  <si>
    <t xml:space="preserve">m2 of grass equivalent </t>
  </si>
  <si>
    <t xml:space="preserve">Average diesel car</t>
  </si>
  <si>
    <t xml:space="preserve">One-way trip - Johannesburg to Pretoria (Sandton City to Menlyn Mall)</t>
  </si>
  <si>
    <t xml:space="preserve">One tree equals 4 on-way trips </t>
  </si>
  <si>
    <t xml:space="preserve">34 m2 equals 1 one-way trip </t>
  </si>
  <si>
    <t xml:space="preserve">Average petrol car</t>
  </si>
  <si>
    <t xml:space="preserve">One -way trip - Johannesburg to Pretoria (Sandton City to Menlyn Mall)</t>
  </si>
  <si>
    <t xml:space="preserve">32 m2 equals 1 one-way trip </t>
  </si>
  <si>
    <t xml:space="preserve">One -way trip - 10km commute </t>
  </si>
  <si>
    <t xml:space="preserve">One tree equals 13 15km commutes </t>
  </si>
  <si>
    <t xml:space="preserve">11 m2 equals 1 one-way trip </t>
  </si>
  <si>
    <t xml:space="preserve">One tree equals 14 15km commutes </t>
  </si>
  <si>
    <t xml:space="preserve">10 m2 equals 1 one-way trip </t>
  </si>
  <si>
    <t xml:space="preserve">Per person </t>
  </si>
  <si>
    <t xml:space="preserve">One-way trip - Flight from Durban to Johannesburg</t>
  </si>
  <si>
    <t xml:space="preserve">3 trees equal 1 one-way trip </t>
  </si>
  <si>
    <t xml:space="preserve">473 m2 equals 1 one-way trip </t>
  </si>
  <si>
    <t xml:space="preserve">One-way trip - Flight from Cape Town to Johannesburg</t>
  </si>
  <si>
    <t xml:space="preserve">9 trees equal 1 one-way trip </t>
  </si>
  <si>
    <t xml:space="preserve">1202 m2 equals 1 one-way trip </t>
  </si>
  <si>
    <t xml:space="preserve">Conversion (tonnes to kg)</t>
  </si>
  <si>
    <t xml:space="preserve">Conversion (tonnes/ha to kg/m2)</t>
  </si>
  <si>
    <t xml:space="preserve">All conversion factors were sourced from the UK Government GHG Conversion Factors for Company Reporting </t>
  </si>
  <si>
    <t xml:space="preserve">https://assets.publishing.service.gov.uk/media/6846a4f55e92539572806125/ghg-conversion-factors-2025-full-set.xlsx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</si>
</sst>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00"/>
    <numFmt numFmtId="167" formatCode="0.0"/>
    <numFmt numFmtId="168" formatCode="0.00"/>
    <numFmt numFmtId="169" formatCode="0"/>
  </numFmts>
  <fonts count="8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u val="single"/>
      <sz val="11"/>
      <color theme="10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sz val="11"/>
      <color rgb="FF000000"/>
      <name val="Aptos Narrow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8" tint="0.7999"/>
        <bgColor rgb="FFD9D9D9"/>
      </patternFill>
    </fill>
    <fill>
      <patternFill patternType="solid">
        <fgColor theme="9" tint="0.7999"/>
        <bgColor rgb="FFDCEAF7"/>
      </patternFill>
    </fill>
    <fill>
      <patternFill patternType="solid">
        <fgColor theme="4" tint="0.5999"/>
        <bgColor rgb="FFC0C0C0"/>
      </patternFill>
    </fill>
    <fill>
      <patternFill patternType="solid">
        <fgColor theme="3" tint="0.8999"/>
        <bgColor rgb="FFD9F2D0"/>
      </patternFill>
    </fill>
    <fill>
      <patternFill patternType="solid">
        <fgColor theme="9" tint="0.3999"/>
        <bgColor rgb="FF83CBEB"/>
      </patternFill>
    </fill>
    <fill>
      <patternFill patternType="solid">
        <fgColor theme="5" tint="0.7999"/>
        <bgColor rgb="FFF2CFEE"/>
      </patternFill>
    </fill>
    <fill>
      <patternFill patternType="solid">
        <fgColor theme="0" tint="-0.15"/>
        <bgColor rgb="FFDCEAF7"/>
      </patternFill>
    </fill>
    <fill>
      <patternFill patternType="solid">
        <fgColor theme="4" tint="0.3999"/>
        <bgColor rgb="FF83CBEB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DCEA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F2D0"/>
      <rgbColor rgb="FFFFFF99"/>
      <rgbColor rgb="FF83CBEB"/>
      <rgbColor rgb="FFFF99CC"/>
      <rgbColor rgb="FFCC99FF"/>
      <rgbColor rgb="FFF2CFEE"/>
      <rgbColor rgb="FF3366FF"/>
      <rgbColor rgb="FF46B1E1"/>
      <rgbColor rgb="FF8ED973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sciencedirect.com/science/article/abs/pii/S1618866709000648?utm_" TargetMode="External"/><Relationship Id="rId2" Type="http://schemas.openxmlformats.org/officeDocument/2006/relationships/hyperlink" Target="https://www.nisc.co.za/products/abstracts/29016/the-potential-of-vachellia-kosiensis-acacia-kosiensis-as-a-dryland-forestry-species-in-terms-of-its-water-use-growth-rates-and-resultant-water-use?utm_" TargetMode="External"/><Relationship Id="rId3" Type="http://schemas.openxmlformats.org/officeDocument/2006/relationships/hyperlink" Target="https://www.deloitte.com/za/en/services/tax/analysis/is-carbon-sequestration-a-viable-option-for-reducing-carbon-tax.html?utm_=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sciencedirect.com/science/article/abs/pii/S0016706117313198?utm_" TargetMode="External"/><Relationship Id="rId2" Type="http://schemas.openxmlformats.org/officeDocument/2006/relationships/hyperlink" Target="https://africabusiness.com/2026/01/24/south-africas-grasslands-set-a-global-first-for-community-led-carbon-markets/?utm_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assets.publishing.service.gov.uk/media/6846a4f55e92539572806125/ghg-conversion-factors-2025-full-set.xls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4.25" customHeight="false" zeroHeight="false" outlineLevelRow="0" outlineLevelCol="0"/>
  <cols>
    <col collapsed="false" customWidth="true" hidden="false" outlineLevel="0" max="1" min="1" style="0" width="1.89"/>
    <col collapsed="false" customWidth="true" hidden="false" outlineLevel="0" max="2" min="2" style="0" width="21.89"/>
    <col collapsed="false" customWidth="true" hidden="false" outlineLevel="0" max="3" min="3" style="0" width="37.78"/>
    <col collapsed="false" customWidth="true" hidden="false" outlineLevel="0" max="4" min="4" style="0" width="48"/>
    <col collapsed="false" customWidth="true" hidden="false" outlineLevel="0" max="6" min="6" style="0" width="45.56"/>
    <col collapsed="false" customWidth="true" hidden="false" outlineLevel="0" max="8" min="8" style="0" width="34.33"/>
  </cols>
  <sheetData>
    <row r="2" customFormat="false" ht="14.25" hidden="false" customHeight="false" outlineLevel="0" collapsed="false">
      <c r="B2" s="1" t="s">
        <v>0</v>
      </c>
      <c r="C2" s="1" t="s">
        <v>1</v>
      </c>
      <c r="D2" s="1" t="s">
        <v>2</v>
      </c>
    </row>
    <row r="3" customFormat="false" ht="28.35" hidden="false" customHeight="false" outlineLevel="0" collapsed="false">
      <c r="B3" s="2"/>
      <c r="C3" s="3" t="s">
        <v>3</v>
      </c>
      <c r="D3" s="4" t="s">
        <v>4</v>
      </c>
      <c r="F3" s="5" t="s">
        <v>5</v>
      </c>
      <c r="G3" s="6" t="n">
        <v>3.67</v>
      </c>
    </row>
    <row r="4" customFormat="false" ht="55.2" hidden="false" customHeight="false" outlineLevel="0" collapsed="false">
      <c r="B4" s="2"/>
      <c r="C4" s="7" t="s">
        <v>6</v>
      </c>
      <c r="D4" s="8"/>
    </row>
    <row r="5" customFormat="false" ht="41.75" hidden="false" customHeight="false" outlineLevel="0" collapsed="false">
      <c r="B5" s="9" t="s">
        <v>7</v>
      </c>
      <c r="D5" s="8"/>
    </row>
    <row r="6" customFormat="false" ht="14.25" hidden="false" customHeight="false" outlineLevel="0" collapsed="false">
      <c r="B6" s="10" t="n">
        <v>54630</v>
      </c>
      <c r="D6" s="8"/>
    </row>
    <row r="7" customFormat="false" ht="41.75" hidden="false" customHeight="false" outlineLevel="0" collapsed="false">
      <c r="B7" s="11" t="s">
        <v>8</v>
      </c>
      <c r="D7" s="8"/>
    </row>
    <row r="8" customFormat="false" ht="14.25" hidden="false" customHeight="false" outlineLevel="0" collapsed="false">
      <c r="B8" s="10" t="n">
        <f aca="false">B6/30</f>
        <v>1821</v>
      </c>
      <c r="D8" s="8"/>
    </row>
    <row r="9" customFormat="false" ht="28.35" hidden="false" customHeight="false" outlineLevel="0" collapsed="false">
      <c r="B9" s="11" t="s">
        <v>9</v>
      </c>
      <c r="D9" s="8"/>
    </row>
    <row r="10" customFormat="false" ht="14.25" hidden="false" customHeight="false" outlineLevel="0" collapsed="false">
      <c r="B10" s="12" t="n">
        <f aca="false">B8/115200</f>
        <v>0.0158072916666667</v>
      </c>
      <c r="D10" s="8"/>
    </row>
    <row r="11" customFormat="false" ht="28.35" hidden="false" customHeight="false" outlineLevel="0" collapsed="false">
      <c r="B11" s="11" t="s">
        <v>10</v>
      </c>
      <c r="D11" s="8"/>
    </row>
    <row r="12" customFormat="false" ht="14.25" hidden="false" customHeight="false" outlineLevel="0" collapsed="false">
      <c r="B12" s="13" t="n">
        <f aca="false">B10*G3</f>
        <v>0.0580127604166667</v>
      </c>
      <c r="D12" s="8"/>
    </row>
    <row r="13" customFormat="false" ht="3" hidden="false" customHeight="true" outlineLevel="0" collapsed="false">
      <c r="B13" s="14"/>
      <c r="C13" s="15"/>
      <c r="D13" s="16"/>
    </row>
    <row r="14" customFormat="false" ht="41.75" hidden="false" customHeight="false" outlineLevel="0" collapsed="false">
      <c r="B14" s="2"/>
      <c r="C14" s="3" t="s">
        <v>11</v>
      </c>
      <c r="D14" s="4" t="s">
        <v>12</v>
      </c>
    </row>
    <row r="15" customFormat="false" ht="28.35" hidden="false" customHeight="false" outlineLevel="0" collapsed="false">
      <c r="B15" s="2"/>
      <c r="C15" s="7" t="s">
        <v>13</v>
      </c>
      <c r="D15" s="8"/>
    </row>
    <row r="16" customFormat="false" ht="28.35" hidden="false" customHeight="false" outlineLevel="0" collapsed="false">
      <c r="B16" s="9" t="s">
        <v>14</v>
      </c>
      <c r="C16" s="7" t="s">
        <v>15</v>
      </c>
      <c r="D16" s="8"/>
    </row>
    <row r="17" customFormat="false" ht="14.25" hidden="false" customHeight="false" outlineLevel="0" collapsed="false">
      <c r="B17" s="17" t="n">
        <v>7.2</v>
      </c>
      <c r="C17" s="0" t="s">
        <v>16</v>
      </c>
      <c r="D17" s="8"/>
    </row>
    <row r="18" customFormat="false" ht="28.35" hidden="false" customHeight="false" outlineLevel="0" collapsed="false">
      <c r="B18" s="11" t="s">
        <v>17</v>
      </c>
      <c r="D18" s="8"/>
    </row>
    <row r="19" customFormat="false" ht="14.25" hidden="false" customHeight="false" outlineLevel="0" collapsed="false">
      <c r="B19" s="17" t="n">
        <f aca="false">B17*50%</f>
        <v>3.6</v>
      </c>
      <c r="D19" s="8"/>
    </row>
    <row r="20" customFormat="false" ht="14.25" hidden="false" customHeight="false" outlineLevel="0" collapsed="false">
      <c r="B20" s="18" t="s">
        <v>18</v>
      </c>
      <c r="D20" s="8"/>
    </row>
    <row r="21" customFormat="false" ht="14.25" hidden="false" customHeight="false" outlineLevel="0" collapsed="false">
      <c r="B21" s="17" t="n">
        <f aca="false">B19*G3</f>
        <v>13.212</v>
      </c>
      <c r="C21" s="19"/>
      <c r="D21" s="8"/>
    </row>
    <row r="22" customFormat="false" ht="14.25" hidden="false" customHeight="false" outlineLevel="0" collapsed="false">
      <c r="B22" s="18" t="s">
        <v>19</v>
      </c>
      <c r="D22" s="8"/>
    </row>
    <row r="23" customFormat="false" ht="14.25" hidden="false" customHeight="false" outlineLevel="0" collapsed="false">
      <c r="B23" s="13" t="n">
        <f aca="false">B21/1700</f>
        <v>0.00777176470588235</v>
      </c>
      <c r="D23" s="8"/>
    </row>
    <row r="24" customFormat="false" ht="3" hidden="false" customHeight="true" outlineLevel="0" collapsed="false">
      <c r="B24" s="14"/>
      <c r="C24" s="15"/>
      <c r="D24" s="16"/>
    </row>
    <row r="25" customFormat="false" ht="28.35" hidden="false" customHeight="false" outlineLevel="0" collapsed="false">
      <c r="B25" s="2"/>
      <c r="C25" s="3" t="s">
        <v>20</v>
      </c>
      <c r="D25" s="20" t="s">
        <v>21</v>
      </c>
    </row>
    <row r="26" customFormat="false" ht="28.35" hidden="false" customHeight="false" outlineLevel="0" collapsed="false">
      <c r="B26" s="21" t="s">
        <v>22</v>
      </c>
      <c r="D26" s="8"/>
    </row>
    <row r="27" customFormat="false" ht="14.25" hidden="false" customHeight="false" outlineLevel="0" collapsed="false">
      <c r="B27" s="17" t="n">
        <v>0.001</v>
      </c>
      <c r="D27" s="8"/>
    </row>
    <row r="28" customFormat="false" ht="28.35" hidden="false" customHeight="false" outlineLevel="0" collapsed="false">
      <c r="B28" s="11" t="s">
        <v>23</v>
      </c>
      <c r="D28" s="8"/>
    </row>
    <row r="29" customFormat="false" ht="14.25" hidden="false" customHeight="false" outlineLevel="0" collapsed="false">
      <c r="B29" s="22" t="n">
        <v>0.07</v>
      </c>
      <c r="D29" s="8"/>
    </row>
    <row r="30" customFormat="false" ht="14.25" hidden="false" customHeight="false" outlineLevel="0" collapsed="false">
      <c r="B30" s="18" t="s">
        <v>24</v>
      </c>
      <c r="D30" s="8"/>
    </row>
    <row r="31" customFormat="false" ht="14.25" hidden="false" customHeight="false" outlineLevel="0" collapsed="false">
      <c r="B31" s="13" t="n">
        <f aca="false">AVERAGE(B27,B29)</f>
        <v>0.0355</v>
      </c>
      <c r="D31" s="8"/>
    </row>
    <row r="32" customFormat="false" ht="14.25" hidden="false" customHeight="false" outlineLevel="0" collapsed="false">
      <c r="B32" s="23"/>
      <c r="C32" s="24"/>
      <c r="D32" s="25"/>
    </row>
    <row r="35" customFormat="false" ht="41.75" hidden="false" customHeight="false" outlineLevel="0" collapsed="false">
      <c r="B35" s="26" t="s">
        <v>25</v>
      </c>
      <c r="C35" s="27" t="n">
        <f aca="false">AVERAGE(B31,B23,B12)</f>
        <v>0.033761508374183</v>
      </c>
    </row>
  </sheetData>
  <hyperlinks>
    <hyperlink ref="C3" r:id="rId1" display="https://www.sciencedirect.com/science/article/abs/pii/S1618866709000648?utm_"/>
    <hyperlink ref="C14" r:id="rId2" display="https://www.nisc.co.za/products/abstracts/29016/the-potential-of-vachellia-kosiensis-acacia-kosiensis-as-a-dryland-forestry-species-in-terms-of-its-water-use-growth-rates-and-resultant-water-use?utm_"/>
    <hyperlink ref="C25" r:id="rId3" display="https://www.deloitte.com/za/en/services/tax/analysis/is-carbon-sequestration-a-viable-option-for-reducing-carbon-tax.html?utm_=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5390625" defaultRowHeight="14.25" customHeight="false" zeroHeight="false" outlineLevelRow="0" outlineLevelCol="0"/>
  <cols>
    <col collapsed="false" customWidth="true" hidden="false" outlineLevel="0" max="1" min="1" style="0" width="1.89"/>
    <col collapsed="false" customWidth="true" hidden="false" outlineLevel="0" max="2" min="2" style="0" width="23"/>
    <col collapsed="false" customWidth="true" hidden="false" outlineLevel="0" max="3" min="3" style="0" width="37.78"/>
    <col collapsed="false" customWidth="true" hidden="false" outlineLevel="0" max="4" min="4" style="0" width="39.22"/>
    <col collapsed="false" customWidth="true" hidden="false" outlineLevel="0" max="6" min="6" style="0" width="37.11"/>
  </cols>
  <sheetData>
    <row r="2" customFormat="false" ht="14.25" hidden="false" customHeight="false" outlineLevel="0" collapsed="false">
      <c r="B2" s="1"/>
      <c r="C2" s="1" t="s">
        <v>1</v>
      </c>
      <c r="D2" s="1" t="s">
        <v>2</v>
      </c>
    </row>
    <row r="3" customFormat="false" ht="28.35" hidden="false" customHeight="false" outlineLevel="0" collapsed="false">
      <c r="B3" s="2"/>
      <c r="C3" s="3" t="s">
        <v>26</v>
      </c>
      <c r="D3" s="4" t="s">
        <v>27</v>
      </c>
      <c r="F3" s="5" t="s">
        <v>5</v>
      </c>
      <c r="G3" s="6" t="n">
        <v>3.67</v>
      </c>
    </row>
    <row r="4" customFormat="false" ht="14.25" hidden="false" customHeight="false" outlineLevel="0" collapsed="false">
      <c r="B4" s="2"/>
      <c r="C4" s="7"/>
      <c r="D4" s="8"/>
    </row>
    <row r="5" customFormat="false" ht="41.75" hidden="false" customHeight="false" outlineLevel="0" collapsed="false">
      <c r="B5" s="9" t="s">
        <v>28</v>
      </c>
      <c r="C5" s="9" t="s">
        <v>29</v>
      </c>
      <c r="D5" s="28" t="s">
        <v>30</v>
      </c>
    </row>
    <row r="6" customFormat="false" ht="14.25" hidden="false" customHeight="false" outlineLevel="0" collapsed="false">
      <c r="B6" s="17" t="n">
        <v>9</v>
      </c>
      <c r="C6" s="29" t="n">
        <v>15</v>
      </c>
      <c r="D6" s="30" t="n">
        <v>15</v>
      </c>
    </row>
    <row r="7" customFormat="false" ht="28.35" hidden="false" customHeight="false" outlineLevel="0" collapsed="false">
      <c r="B7" s="11" t="s">
        <v>31</v>
      </c>
      <c r="C7" s="11" t="s">
        <v>31</v>
      </c>
      <c r="D7" s="8"/>
    </row>
    <row r="8" customFormat="false" ht="14.25" hidden="false" customHeight="false" outlineLevel="0" collapsed="false">
      <c r="B8" s="17" t="n">
        <f aca="false">B6/D6</f>
        <v>0.6</v>
      </c>
      <c r="C8" s="29" t="n">
        <f aca="false">C6/D6</f>
        <v>1</v>
      </c>
      <c r="D8" s="8"/>
    </row>
    <row r="9" customFormat="false" ht="14.9" hidden="false" customHeight="false" outlineLevel="0" collapsed="false">
      <c r="B9" s="11" t="s">
        <v>32</v>
      </c>
      <c r="C9" s="31" t="s">
        <v>32</v>
      </c>
      <c r="D9" s="8"/>
    </row>
    <row r="10" customFormat="false" ht="14.25" hidden="false" customHeight="false" outlineLevel="0" collapsed="false">
      <c r="B10" s="32" t="n">
        <f aca="false">B8*G3</f>
        <v>2.202</v>
      </c>
      <c r="C10" s="33" t="n">
        <f aca="false">C8*G3</f>
        <v>3.67</v>
      </c>
      <c r="D10" s="8"/>
    </row>
    <row r="11" customFormat="false" ht="14.25" hidden="false" customHeight="false" outlineLevel="0" collapsed="false">
      <c r="B11" s="34"/>
      <c r="D11" s="8"/>
    </row>
    <row r="12" customFormat="false" ht="3" hidden="false" customHeight="true" outlineLevel="0" collapsed="false">
      <c r="B12" s="14"/>
      <c r="C12" s="15"/>
      <c r="D12" s="16"/>
    </row>
    <row r="13" customFormat="false" ht="28.35" hidden="false" customHeight="false" outlineLevel="0" collapsed="false">
      <c r="B13" s="2"/>
      <c r="C13" s="3" t="s">
        <v>33</v>
      </c>
      <c r="D13" s="4" t="s">
        <v>34</v>
      </c>
    </row>
    <row r="14" customFormat="false" ht="14.9" hidden="false" customHeight="false" outlineLevel="0" collapsed="false">
      <c r="B14" s="2"/>
      <c r="C14" s="7" t="s">
        <v>35</v>
      </c>
      <c r="D14" s="8"/>
    </row>
    <row r="15" customFormat="false" ht="14.9" hidden="false" customHeight="false" outlineLevel="0" collapsed="false">
      <c r="B15" s="9" t="s">
        <v>36</v>
      </c>
      <c r="D15" s="35" t="s">
        <v>37</v>
      </c>
    </row>
    <row r="16" customFormat="false" ht="14.25" hidden="false" customHeight="false" outlineLevel="0" collapsed="false">
      <c r="B16" s="10" t="n">
        <v>266255</v>
      </c>
      <c r="D16" s="30" t="n">
        <v>2</v>
      </c>
    </row>
    <row r="17" customFormat="false" ht="14.9" hidden="false" customHeight="false" outlineLevel="0" collapsed="false">
      <c r="B17" s="11" t="s">
        <v>38</v>
      </c>
      <c r="D17" s="8"/>
    </row>
    <row r="18" customFormat="false" ht="14.25" hidden="false" customHeight="false" outlineLevel="0" collapsed="false">
      <c r="B18" s="10" t="n">
        <v>95364</v>
      </c>
      <c r="D18" s="8"/>
    </row>
    <row r="19" customFormat="false" ht="14.25" hidden="false" customHeight="false" outlineLevel="0" collapsed="false">
      <c r="B19" s="18" t="s">
        <v>39</v>
      </c>
      <c r="D19" s="8"/>
    </row>
    <row r="20" customFormat="false" ht="14.25" hidden="false" customHeight="false" outlineLevel="0" collapsed="false">
      <c r="B20" s="36" t="n">
        <f aca="false">B16/B18</f>
        <v>2.79198649385512</v>
      </c>
      <c r="D20" s="8"/>
    </row>
    <row r="21" customFormat="false" ht="14.25" hidden="false" customHeight="false" outlineLevel="0" collapsed="false">
      <c r="B21" s="18" t="s">
        <v>18</v>
      </c>
      <c r="D21" s="8"/>
    </row>
    <row r="22" customFormat="false" ht="14.25" hidden="false" customHeight="false" outlineLevel="0" collapsed="false">
      <c r="B22" s="32" t="n">
        <f aca="false">B20/D16</f>
        <v>1.39599324692756</v>
      </c>
      <c r="D22" s="8"/>
    </row>
    <row r="23" customFormat="false" ht="3" hidden="false" customHeight="true" outlineLevel="0" collapsed="false">
      <c r="B23" s="14"/>
      <c r="C23" s="15"/>
      <c r="D23" s="16"/>
    </row>
    <row r="25" customFormat="false" ht="41.75" hidden="false" customHeight="false" outlineLevel="0" collapsed="false">
      <c r="B25" s="26" t="s">
        <v>40</v>
      </c>
      <c r="C25" s="37" t="n">
        <f aca="false">AVERAGE(B22,B10,C10)</f>
        <v>2.42266441564252</v>
      </c>
    </row>
  </sheetData>
  <hyperlinks>
    <hyperlink ref="C3" r:id="rId1" display="https://www.sciencedirect.com/science/article/abs/pii/S0016706117313198?utm_"/>
    <hyperlink ref="C13" r:id="rId2" display="https://africabusiness.com/2026/01/24/south-africas-grasslands-set-a-global-first-for-community-led-carbon-markets/?utm_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ColWidth="8.5390625" defaultRowHeight="14.25" customHeight="fals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61.67"/>
    <col collapsed="false" customWidth="true" hidden="false" outlineLevel="0" max="3" min="3" style="0" width="10.44"/>
    <col collapsed="false" customWidth="true" hidden="false" outlineLevel="0" max="4" min="4" style="0" width="13"/>
    <col collapsed="false" customWidth="true" hidden="false" outlineLevel="0" max="5" min="5" style="0" width="9.33"/>
    <col collapsed="false" customWidth="true" hidden="false" outlineLevel="0" max="6" min="6" style="0" width="0.89"/>
    <col collapsed="false" customWidth="true" hidden="false" outlineLevel="0" max="7" min="7" style="0" width="18.89"/>
    <col collapsed="false" customWidth="true" hidden="false" outlineLevel="0" max="8" min="8" style="0" width="17.78"/>
    <col collapsed="false" customWidth="true" hidden="false" outlineLevel="0" max="9" min="9" style="0" width="32.22"/>
    <col collapsed="false" customWidth="true" hidden="false" outlineLevel="0" max="10" min="10" style="0" width="1"/>
    <col collapsed="false" customWidth="true" hidden="false" outlineLevel="0" max="11" min="11" style="0" width="19.56"/>
    <col collapsed="false" customWidth="true" hidden="false" outlineLevel="0" max="12" min="12" style="0" width="17.66"/>
    <col collapsed="false" customWidth="true" hidden="false" outlineLevel="0" max="13" min="13" style="0" width="38.44"/>
    <col collapsed="false" customWidth="true" hidden="false" outlineLevel="0" max="16" min="16" style="0" width="11.78"/>
  </cols>
  <sheetData>
    <row r="1" customFormat="false" ht="28.5" hidden="false" customHeight="true" outlineLevel="0" collapsed="false">
      <c r="A1" s="38"/>
      <c r="B1" s="39" t="s">
        <v>41</v>
      </c>
      <c r="C1" s="39" t="s">
        <v>42</v>
      </c>
      <c r="D1" s="39" t="s">
        <v>43</v>
      </c>
      <c r="E1" s="40" t="s">
        <v>44</v>
      </c>
      <c r="F1" s="41"/>
      <c r="G1" s="42" t="s">
        <v>45</v>
      </c>
      <c r="H1" s="43" t="s">
        <v>46</v>
      </c>
      <c r="I1" s="43"/>
      <c r="J1" s="44"/>
      <c r="K1" s="45" t="s">
        <v>47</v>
      </c>
      <c r="L1" s="46" t="s">
        <v>48</v>
      </c>
      <c r="M1" s="46"/>
      <c r="N1" s="41"/>
    </row>
    <row r="2" customFormat="false" ht="14.25" hidden="false" customHeight="false" outlineLevel="0" collapsed="false">
      <c r="A2" s="0" t="s">
        <v>49</v>
      </c>
      <c r="B2" s="0" t="s">
        <v>50</v>
      </c>
      <c r="C2" s="0" t="n">
        <v>0.17304</v>
      </c>
      <c r="D2" s="47" t="n">
        <v>47.2</v>
      </c>
      <c r="E2" s="48" t="n">
        <f aca="false">C2*D2</f>
        <v>8.167488</v>
      </c>
      <c r="F2" s="49"/>
      <c r="G2" s="50" t="n">
        <f aca="false">Trees!$C$35*$H$9</f>
        <v>33.761508374183</v>
      </c>
      <c r="H2" s="51" t="n">
        <f aca="false">G2/E2</f>
        <v>4.13364652316392</v>
      </c>
      <c r="I2" s="52" t="s">
        <v>51</v>
      </c>
      <c r="J2" s="49"/>
      <c r="K2" s="53" t="n">
        <f aca="false">Grasses!$C$25/$L$9</f>
        <v>0.242266441564252</v>
      </c>
      <c r="L2" s="47" t="n">
        <f aca="false">E2/K2</f>
        <v>33.7128326451845</v>
      </c>
      <c r="M2" s="52" t="s">
        <v>52</v>
      </c>
    </row>
    <row r="3" customFormat="false" ht="14.25" hidden="false" customHeight="false" outlineLevel="0" collapsed="false">
      <c r="A3" s="0" t="s">
        <v>53</v>
      </c>
      <c r="B3" s="0" t="s">
        <v>54</v>
      </c>
      <c r="C3" s="0" t="n">
        <v>0.16272</v>
      </c>
      <c r="D3" s="47" t="n">
        <v>47.2</v>
      </c>
      <c r="E3" s="48" t="n">
        <f aca="false">C3*D3</f>
        <v>7.680384</v>
      </c>
      <c r="F3" s="49"/>
      <c r="G3" s="50" t="n">
        <f aca="false">Trees!$C$35*$H$9</f>
        <v>33.761508374183</v>
      </c>
      <c r="H3" s="51" t="n">
        <f aca="false">G3/E3</f>
        <v>4.39580994572446</v>
      </c>
      <c r="I3" s="52" t="s">
        <v>51</v>
      </c>
      <c r="J3" s="49"/>
      <c r="K3" s="53" t="n">
        <f aca="false">Grasses!$C$25/$L$9</f>
        <v>0.242266441564252</v>
      </c>
      <c r="L3" s="47" t="n">
        <f aca="false">E3/K3</f>
        <v>31.7022198799377</v>
      </c>
      <c r="M3" s="52" t="s">
        <v>55</v>
      </c>
    </row>
    <row r="4" customFormat="false" ht="14.25" hidden="false" customHeight="false" outlineLevel="0" collapsed="false">
      <c r="A4" s="0" t="s">
        <v>49</v>
      </c>
      <c r="B4" s="0" t="s">
        <v>56</v>
      </c>
      <c r="C4" s="0" t="n">
        <v>0.17304</v>
      </c>
      <c r="D4" s="47" t="n">
        <v>15</v>
      </c>
      <c r="E4" s="48" t="n">
        <f aca="false">C4*D4</f>
        <v>2.5956</v>
      </c>
      <c r="F4" s="49"/>
      <c r="G4" s="50" t="n">
        <f aca="false">Trees!$C$35*$H$9</f>
        <v>33.761508374183</v>
      </c>
      <c r="H4" s="51" t="n">
        <f aca="false">G4/E4</f>
        <v>13.0072077262225</v>
      </c>
      <c r="I4" s="52" t="s">
        <v>57</v>
      </c>
      <c r="J4" s="49"/>
      <c r="K4" s="53" t="n">
        <f aca="false">Grasses!$C$25/$L$9</f>
        <v>0.242266441564252</v>
      </c>
      <c r="L4" s="47" t="n">
        <f aca="false">E4/K4</f>
        <v>10.713823933851</v>
      </c>
      <c r="M4" s="52" t="s">
        <v>58</v>
      </c>
    </row>
    <row r="5" customFormat="false" ht="14.25" hidden="false" customHeight="false" outlineLevel="0" collapsed="false">
      <c r="A5" s="0" t="s">
        <v>53</v>
      </c>
      <c r="B5" s="0" t="s">
        <v>56</v>
      </c>
      <c r="C5" s="0" t="n">
        <v>0.16272</v>
      </c>
      <c r="D5" s="47" t="n">
        <v>15</v>
      </c>
      <c r="E5" s="48" t="n">
        <f aca="false">C5*D5</f>
        <v>2.4408</v>
      </c>
      <c r="F5" s="49"/>
      <c r="G5" s="50" t="n">
        <f aca="false">Trees!$C$35*$H$9</f>
        <v>33.761508374183</v>
      </c>
      <c r="H5" s="51" t="n">
        <f aca="false">G5/E5</f>
        <v>13.832148629213</v>
      </c>
      <c r="I5" s="52" t="s">
        <v>59</v>
      </c>
      <c r="J5" s="49"/>
      <c r="K5" s="53" t="n">
        <f aca="false">Grasses!$C$25/$L$9</f>
        <v>0.242266441564252</v>
      </c>
      <c r="L5" s="47" t="n">
        <f aca="false">E5/K5</f>
        <v>10.0748580126921</v>
      </c>
      <c r="M5" s="52" t="s">
        <v>60</v>
      </c>
    </row>
    <row r="6" customFormat="false" ht="14.25" hidden="false" customHeight="false" outlineLevel="0" collapsed="false">
      <c r="A6" s="0" t="s">
        <v>61</v>
      </c>
      <c r="B6" s="0" t="s">
        <v>62</v>
      </c>
      <c r="C6" s="0" t="n">
        <v>0.22928</v>
      </c>
      <c r="D6" s="47" t="n">
        <v>500</v>
      </c>
      <c r="E6" s="48" t="n">
        <f aca="false">C6*D6</f>
        <v>114.64</v>
      </c>
      <c r="F6" s="49"/>
      <c r="G6" s="50" t="n">
        <f aca="false">Trees!$C$35*$H$9</f>
        <v>33.761508374183</v>
      </c>
      <c r="H6" s="51" t="n">
        <f aca="false">E6/G6</f>
        <v>3.39558288478792</v>
      </c>
      <c r="I6" s="52" t="s">
        <v>63</v>
      </c>
      <c r="J6" s="49"/>
      <c r="K6" s="53" t="n">
        <f aca="false">Grasses!$C$25/$L$9</f>
        <v>0.242266441564252</v>
      </c>
      <c r="L6" s="47" t="n">
        <f aca="false">E6/K6</f>
        <v>473.198018098582</v>
      </c>
      <c r="M6" s="52" t="s">
        <v>64</v>
      </c>
    </row>
    <row r="7" customFormat="false" ht="14.25" hidden="false" customHeight="false" outlineLevel="0" collapsed="false">
      <c r="A7" s="0" t="s">
        <v>61</v>
      </c>
      <c r="B7" s="0" t="s">
        <v>65</v>
      </c>
      <c r="C7" s="0" t="n">
        <v>0.22928</v>
      </c>
      <c r="D7" s="47" t="n">
        <v>1270</v>
      </c>
      <c r="E7" s="48" t="n">
        <f aca="false">C7*D7</f>
        <v>291.1856</v>
      </c>
      <c r="F7" s="49"/>
      <c r="G7" s="50" t="n">
        <f aca="false">Trees!$C$35*$H$9</f>
        <v>33.761508374183</v>
      </c>
      <c r="H7" s="51" t="n">
        <f aca="false">E7/G7</f>
        <v>8.62478052736133</v>
      </c>
      <c r="I7" s="52" t="s">
        <v>66</v>
      </c>
      <c r="J7" s="49"/>
      <c r="K7" s="53" t="n">
        <f aca="false">Grasses!$C$25/$L$9</f>
        <v>0.242266441564252</v>
      </c>
      <c r="L7" s="47" t="n">
        <f aca="false">E7/K7</f>
        <v>1201.9229659704</v>
      </c>
      <c r="M7" s="52" t="s">
        <v>67</v>
      </c>
    </row>
    <row r="9" customFormat="false" ht="28.35" hidden="false" customHeight="false" outlineLevel="0" collapsed="false">
      <c r="G9" s="54" t="s">
        <v>68</v>
      </c>
      <c r="H9" s="55" t="n">
        <v>1000</v>
      </c>
      <c r="K9" s="54" t="s">
        <v>69</v>
      </c>
      <c r="L9" s="56" t="n">
        <v>10</v>
      </c>
    </row>
    <row r="12" customFormat="false" ht="14.25" hidden="false" customHeight="false" outlineLevel="0" collapsed="false">
      <c r="A12" s="41" t="s">
        <v>70</v>
      </c>
    </row>
    <row r="13" customFormat="false" ht="14.25" hidden="false" customHeight="false" outlineLevel="0" collapsed="false">
      <c r="A13" s="57" t="s">
        <v>71</v>
      </c>
    </row>
  </sheetData>
  <mergeCells count="2">
    <mergeCell ref="H1:I1"/>
    <mergeCell ref="L1:M1"/>
  </mergeCells>
  <hyperlinks>
    <hyperlink ref="A13" r:id="rId1" display="https://assets.publishing.service.gov.uk/media/6846a4f55e92539572806125/ghg-conversion-factors-2025-full-set.xls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2026-04-22T11:47:05Z</dcterms:created>
  <dc:creator>Boipelo Madonsela</dc:creator>
  <dc:description/>
  <dc:language>en-US</dc:language>
  <cp:lastModifiedBy>Boipelo Madonsela</cp:lastModifiedBy>
  <dcterms:modified xsi:type="dcterms:W3CDTF">2026-05-19T09:51:22Z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